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ernerheister/Desktop/kpkm/"/>
    </mc:Choice>
  </mc:AlternateContent>
  <bookViews>
    <workbookView xWindow="0" yWindow="0" windowWidth="38400" windowHeight="24000" tabRatio="500" activeTab="3"/>
  </bookViews>
  <sheets>
    <sheet name="check" sheetId="2" r:id="rId1"/>
    <sheet name="results" sheetId="4" r:id="rId2"/>
    <sheet name="anbauverfahren" sheetId="6" r:id="rId3"/>
    <sheet name="treppenverfahren" sheetId="7" r:id="rId4"/>
  </sheets>
  <definedNames>
    <definedName name="_xlnm.Print_Area" localSheetId="2">anbauverfahren!$A$1:$G$22</definedName>
    <definedName name="_xlnm.Print_Area" localSheetId="0">check!$A$1:$H$34</definedName>
    <definedName name="_xlnm.Print_Area" localSheetId="1">results!$A$1:$G$34</definedName>
    <definedName name="_xlnm.Print_Area" localSheetId="3">treppenverfahren!$A$1:$G$24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G20" i="7"/>
  <c r="F13" i="7"/>
  <c r="E13" i="7"/>
  <c r="F16" i="7"/>
  <c r="F17" i="7"/>
  <c r="G19" i="7"/>
  <c r="H19" i="7"/>
  <c r="I19" i="7"/>
  <c r="J19" i="7"/>
  <c r="K19" i="7"/>
  <c r="D18" i="7"/>
  <c r="F19" i="7"/>
  <c r="G16" i="7"/>
  <c r="H16" i="7"/>
  <c r="I16" i="7"/>
  <c r="J16" i="7"/>
  <c r="K16" i="7"/>
  <c r="D15" i="7"/>
  <c r="H13" i="7"/>
  <c r="G13" i="7"/>
  <c r="D21" i="7"/>
  <c r="H24" i="7"/>
  <c r="I13" i="7"/>
  <c r="I24" i="7"/>
  <c r="J13" i="7"/>
  <c r="J24" i="7"/>
  <c r="K24" i="7"/>
  <c r="G24" i="7"/>
  <c r="F24" i="7"/>
  <c r="E16" i="7"/>
  <c r="E24" i="7"/>
  <c r="K22" i="7"/>
  <c r="G12" i="7"/>
  <c r="C22" i="7"/>
  <c r="C21" i="7"/>
  <c r="F12" i="7"/>
  <c r="C19" i="7"/>
  <c r="C18" i="7"/>
  <c r="E12" i="7"/>
  <c r="C16" i="7"/>
  <c r="C15" i="7"/>
  <c r="K13" i="7"/>
  <c r="D13" i="7"/>
  <c r="J12" i="7"/>
  <c r="I12" i="7"/>
  <c r="H12" i="7"/>
  <c r="E22" i="6"/>
  <c r="F22" i="6"/>
  <c r="G22" i="6"/>
  <c r="G20" i="6"/>
  <c r="F18" i="6"/>
  <c r="E16" i="6"/>
  <c r="K22" i="6"/>
  <c r="I22" i="6"/>
  <c r="J22" i="6"/>
  <c r="H22" i="6"/>
  <c r="I20" i="6"/>
  <c r="J20" i="6"/>
  <c r="H20" i="6"/>
  <c r="K20" i="6"/>
  <c r="D19" i="6"/>
  <c r="C20" i="6"/>
  <c r="C19" i="6"/>
  <c r="C18" i="6"/>
  <c r="C17" i="6"/>
  <c r="C16" i="6"/>
  <c r="C15" i="6"/>
  <c r="K18" i="6"/>
  <c r="I18" i="6"/>
  <c r="J18" i="6"/>
  <c r="H18" i="6"/>
  <c r="D17" i="6"/>
  <c r="D15" i="6"/>
  <c r="H16" i="6"/>
  <c r="I16" i="6"/>
  <c r="J16" i="6"/>
  <c r="K16" i="6"/>
  <c r="E13" i="6"/>
  <c r="F13" i="6"/>
  <c r="G13" i="6"/>
  <c r="H13" i="6"/>
  <c r="I13" i="6"/>
  <c r="J13" i="6"/>
  <c r="K13" i="6"/>
  <c r="D13" i="6"/>
  <c r="D25" i="4"/>
  <c r="J12" i="6"/>
  <c r="I12" i="6"/>
  <c r="H12" i="6"/>
  <c r="G12" i="6"/>
  <c r="F12" i="6"/>
  <c r="E12" i="6"/>
  <c r="K25" i="4"/>
  <c r="F25" i="4"/>
  <c r="G25" i="4"/>
  <c r="H25" i="4"/>
  <c r="I25" i="4"/>
  <c r="J25" i="4"/>
  <c r="E25" i="4"/>
  <c r="E23" i="4"/>
  <c r="F23" i="4"/>
  <c r="K23" i="4"/>
  <c r="G23" i="4"/>
  <c r="H23" i="4"/>
  <c r="I23" i="4"/>
  <c r="J23" i="4"/>
  <c r="D14" i="4"/>
  <c r="D15" i="4"/>
  <c r="D16" i="4"/>
  <c r="D17" i="4"/>
  <c r="D18" i="4"/>
  <c r="D19" i="4"/>
  <c r="D20" i="4"/>
  <c r="D13" i="4"/>
  <c r="K21" i="4"/>
  <c r="E21" i="4"/>
  <c r="F21" i="4"/>
  <c r="G21" i="4"/>
  <c r="H21" i="4"/>
  <c r="I21" i="4"/>
  <c r="J21" i="4"/>
  <c r="D21" i="4"/>
  <c r="J12" i="4"/>
  <c r="I12" i="4"/>
  <c r="H12" i="4"/>
  <c r="G12" i="4"/>
  <c r="F12" i="4"/>
  <c r="E12" i="4"/>
  <c r="C20" i="4"/>
  <c r="C14" i="4"/>
  <c r="C15" i="4"/>
  <c r="C16" i="4"/>
  <c r="C17" i="4"/>
  <c r="C18" i="4"/>
  <c r="C19" i="4"/>
  <c r="C13" i="4"/>
</calcChain>
</file>

<file path=xl/sharedStrings.xml><?xml version="1.0" encoding="utf-8"?>
<sst xmlns="http://schemas.openxmlformats.org/spreadsheetml/2006/main" count="56" uniqueCount="29">
  <si>
    <t>heister@think4future.com</t>
  </si>
  <si>
    <t>www.think4future.com</t>
  </si>
  <si>
    <t>Beispiele und Übungen</t>
  </si>
  <si>
    <t>© Prof. Dr. Werner Heister</t>
  </si>
  <si>
    <t>Fallbeispiel</t>
  </si>
  <si>
    <t>Theater - Volles Nest</t>
  </si>
  <si>
    <t>Kostenarten</t>
  </si>
  <si>
    <t>Kostenstellen</t>
  </si>
  <si>
    <t>GF/Verw</t>
  </si>
  <si>
    <t>Oper</t>
  </si>
  <si>
    <t>Schauspiel</t>
  </si>
  <si>
    <t>Technik</t>
  </si>
  <si>
    <t>Hauptkostenstelle</t>
  </si>
  <si>
    <t>Hilfskostenstelle</t>
  </si>
  <si>
    <t>Personalkosten</t>
  </si>
  <si>
    <t>Energiekosten</t>
  </si>
  <si>
    <t>Materialkosten</t>
  </si>
  <si>
    <t>Mietkosten</t>
  </si>
  <si>
    <t>Marketingkosten</t>
  </si>
  <si>
    <t>Zinskosten</t>
  </si>
  <si>
    <t>Sonst. Kosten</t>
  </si>
  <si>
    <t>Abschreibungen</t>
  </si>
  <si>
    <t>Facility</t>
  </si>
  <si>
    <t>Summe</t>
  </si>
  <si>
    <t>Sekundärkosten Pers.</t>
  </si>
  <si>
    <t>Sekundärkosten Mat.</t>
  </si>
  <si>
    <t>Summe vor KSt Verrechnung</t>
  </si>
  <si>
    <t>Hilfskostenstellen</t>
  </si>
  <si>
    <t>Requisite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</si>
</sst>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0"/>
      <name val="Calibri (Textkörper)"/>
    </font>
    <font>
      <sz val="8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2" fillId="0" borderId="3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2" fillId="0" borderId="1" xfId="1" applyFont="1" applyBorder="1" applyAlignment="1"/>
    <xf numFmtId="0" fontId="0" fillId="0" borderId="3" xfId="0" applyFont="1" applyBorder="1" applyAlignment="1">
      <alignment horizontal="left"/>
    </xf>
    <xf numFmtId="0" fontId="4" fillId="0" borderId="1" xfId="1" applyFont="1" applyBorder="1" applyAlignment="1"/>
    <xf numFmtId="0" fontId="0" fillId="0" borderId="2" xfId="0" applyBorder="1"/>
    <xf numFmtId="0" fontId="0" fillId="0" borderId="4" xfId="0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7" xfId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right"/>
    </xf>
    <xf numFmtId="0" fontId="0" fillId="0" borderId="1" xfId="0" applyFont="1" applyFill="1" applyBorder="1"/>
    <xf numFmtId="44" fontId="0" fillId="0" borderId="1" xfId="3" applyFont="1" applyFill="1" applyBorder="1"/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44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0" fillId="0" borderId="1" xfId="2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4" fontId="0" fillId="0" borderId="2" xfId="3" applyFont="1" applyFill="1" applyBorder="1"/>
    <xf numFmtId="44" fontId="0" fillId="0" borderId="8" xfId="3" applyFont="1" applyFill="1" applyBorder="1"/>
    <xf numFmtId="44" fontId="0" fillId="0" borderId="3" xfId="3" applyFont="1" applyFill="1" applyBorder="1"/>
    <xf numFmtId="0" fontId="6" fillId="0" borderId="1" xfId="0" applyFont="1" applyFill="1" applyBorder="1"/>
    <xf numFmtId="9" fontId="6" fillId="0" borderId="1" xfId="4" applyFont="1" applyFill="1" applyBorder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3" applyFont="1" applyBorder="1"/>
    <xf numFmtId="44" fontId="0" fillId="3" borderId="1" xfId="3" applyFont="1" applyFill="1" applyBorder="1"/>
    <xf numFmtId="44" fontId="0" fillId="4" borderId="1" xfId="3" applyFont="1" applyFill="1" applyBorder="1"/>
    <xf numFmtId="44" fontId="0" fillId="3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44" fontId="0" fillId="5" borderId="1" xfId="0" applyNumberFormat="1" applyFont="1" applyFill="1" applyBorder="1"/>
    <xf numFmtId="0" fontId="0" fillId="6" borderId="1" xfId="0" applyFont="1" applyFill="1" applyBorder="1"/>
    <xf numFmtId="0" fontId="0" fillId="6" borderId="3" xfId="0" applyFont="1" applyFill="1" applyBorder="1" applyAlignment="1">
      <alignment horizontal="center"/>
    </xf>
    <xf numFmtId="44" fontId="0" fillId="0" borderId="1" xfId="0" applyNumberFormat="1" applyFont="1" applyBorder="1"/>
    <xf numFmtId="0" fontId="0" fillId="7" borderId="1" xfId="0" applyFont="1" applyFill="1" applyBorder="1" applyAlignment="1">
      <alignment horizontal="center"/>
    </xf>
  </cellXfs>
  <cellStyles count="5">
    <cellStyle name="Dezimal" xfId="2" builtinId="3"/>
    <cellStyle name="Hyperlink" xfId="1" builtinId="8"/>
    <cellStyle name="Prozent" xfId="4" builtinId="5"/>
    <cellStyle name="Stand." xfId="0" builtinId="0"/>
    <cellStyle name="Währung" xfId="3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1400" y="177800"/>
    <xdr:ext cx="1452526" cy="792000"/>
    <xdr:pic>
      <xdr:nvPicPr>
        <xdr:cNvPr id="3" name="Изображение 2" descr="TF4_Logo_C_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77800"/>
          <a:ext cx="1452526" cy="792000"/>
        </a:xfrm>
        <a:prstGeom prst="rect">
          <a:avLst/>
        </a:prstGeom>
      </xdr:spPr>
    </xdr:pic>
    <xdr:clientData/>
  </xdr:absoluteAnchor>
  <xdr:twoCellAnchor editAs="oneCell">
    <xdr:from>
      <xdr:col>3</xdr:col>
      <xdr:colOff>673100</xdr:colOff>
      <xdr:row>3</xdr:row>
      <xdr:rowOff>114300</xdr:rowOff>
    </xdr:from>
    <xdr:to>
      <xdr:col>4</xdr:col>
      <xdr:colOff>1501140</xdr:colOff>
      <xdr:row>6</xdr:row>
      <xdr:rowOff>173355</xdr:rowOff>
    </xdr:to>
    <xdr:pic>
      <xdr:nvPicPr>
        <xdr:cNvPr id="4" name="Bild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800100"/>
          <a:ext cx="2631440" cy="719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1400" y="177800"/>
    <xdr:ext cx="1452526" cy="792000"/>
    <xdr:pic>
      <xdr:nvPicPr>
        <xdr:cNvPr id="2" name="Изображение 2" descr="TF4_Logo_C_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77800"/>
          <a:ext cx="1452526" cy="792000"/>
        </a:xfrm>
        <a:prstGeom prst="rect">
          <a:avLst/>
        </a:prstGeom>
      </xdr:spPr>
    </xdr:pic>
    <xdr:clientData/>
  </xdr:absoluteAnchor>
  <xdr:twoCellAnchor editAs="oneCell">
    <xdr:from>
      <xdr:col>3</xdr:col>
      <xdr:colOff>673100</xdr:colOff>
      <xdr:row>3</xdr:row>
      <xdr:rowOff>114300</xdr:rowOff>
    </xdr:from>
    <xdr:to>
      <xdr:col>5</xdr:col>
      <xdr:colOff>1039321</xdr:colOff>
      <xdr:row>6</xdr:row>
      <xdr:rowOff>173355</xdr:rowOff>
    </xdr:to>
    <xdr:pic>
      <xdr:nvPicPr>
        <xdr:cNvPr id="3" name="Bild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800100"/>
          <a:ext cx="2631440" cy="719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41400" y="177800"/>
    <xdr:ext cx="1452526" cy="792000"/>
    <xdr:pic>
      <xdr:nvPicPr>
        <xdr:cNvPr id="2" name="Изображение 2" descr="TF4_Logo_C_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77800"/>
          <a:ext cx="1452526" cy="792000"/>
        </a:xfrm>
        <a:prstGeom prst="rect">
          <a:avLst/>
        </a:prstGeom>
      </xdr:spPr>
    </xdr:pic>
    <xdr:clientData/>
  </xdr:absoluteAnchor>
  <xdr:twoCellAnchor editAs="oneCell">
    <xdr:from>
      <xdr:col>3</xdr:col>
      <xdr:colOff>673100</xdr:colOff>
      <xdr:row>3</xdr:row>
      <xdr:rowOff>114300</xdr:rowOff>
    </xdr:from>
    <xdr:to>
      <xdr:col>5</xdr:col>
      <xdr:colOff>1039321</xdr:colOff>
      <xdr:row>6</xdr:row>
      <xdr:rowOff>173355</xdr:rowOff>
    </xdr:to>
    <xdr:pic>
      <xdr:nvPicPr>
        <xdr:cNvPr id="3" name="Bild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0" y="800100"/>
          <a:ext cx="2626821" cy="719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041400" y="177800"/>
    <xdr:ext cx="1452526" cy="792000"/>
    <xdr:pic>
      <xdr:nvPicPr>
        <xdr:cNvPr id="2" name="Изображение 2" descr="TF4_Logo_C_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77800"/>
          <a:ext cx="1452526" cy="792000"/>
        </a:xfrm>
        <a:prstGeom prst="rect">
          <a:avLst/>
        </a:prstGeom>
      </xdr:spPr>
    </xdr:pic>
    <xdr:clientData/>
  </xdr:absoluteAnchor>
  <xdr:twoCellAnchor editAs="oneCell">
    <xdr:from>
      <xdr:col>3</xdr:col>
      <xdr:colOff>673100</xdr:colOff>
      <xdr:row>3</xdr:row>
      <xdr:rowOff>114300</xdr:rowOff>
    </xdr:from>
    <xdr:to>
      <xdr:col>5</xdr:col>
      <xdr:colOff>1039321</xdr:colOff>
      <xdr:row>6</xdr:row>
      <xdr:rowOff>173355</xdr:rowOff>
    </xdr:to>
    <xdr:pic>
      <xdr:nvPicPr>
        <xdr:cNvPr id="3" name="Bild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0" y="800100"/>
          <a:ext cx="2626821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ister@think4future.com" TargetMode="External"/><Relationship Id="rId2" Type="http://schemas.openxmlformats.org/officeDocument/2006/relationships/hyperlink" Target="http://www.think4future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ister@think4future.com" TargetMode="External"/><Relationship Id="rId2" Type="http://schemas.openxmlformats.org/officeDocument/2006/relationships/hyperlink" Target="http://www.think4future.com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eister@think4future.com" TargetMode="External"/><Relationship Id="rId2" Type="http://schemas.openxmlformats.org/officeDocument/2006/relationships/hyperlink" Target="http://www.think4future.com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heister@think4future.com" TargetMode="External"/><Relationship Id="rId2" Type="http://schemas.openxmlformats.org/officeDocument/2006/relationships/hyperlink" Target="http://www.think4future.com/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01"/>
  <sheetViews>
    <sheetView topLeftCell="A9" zoomScale="300" zoomScaleNormal="300" zoomScalePageLayoutView="300" workbookViewId="0">
      <selection activeCell="D20" sqref="D20"/>
    </sheetView>
  </sheetViews>
  <sheetFormatPr baseColWidth="10" defaultRowHeight="16" x14ac:dyDescent="0.2"/>
  <cols>
    <col min="1" max="1" width="10.83203125" style="1"/>
    <col min="2" max="2" width="2.33203125" style="1" customWidth="1"/>
    <col min="3" max="5" width="23.6640625" style="1" customWidth="1"/>
    <col min="6" max="6" width="4.33203125" style="1" customWidth="1"/>
    <col min="7" max="10" width="23.6640625" style="1" customWidth="1"/>
    <col min="11" max="16384" width="10.83203125" style="1"/>
  </cols>
  <sheetData>
    <row r="1" spans="1:27" ht="18" thickTop="1" thickBo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thickTop="1" thickBot="1" x14ac:dyDescent="0.2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thickTop="1" thickBot="1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thickTop="1" thickBot="1" x14ac:dyDescent="0.25">
      <c r="A4" s="5"/>
      <c r="B4" s="5"/>
      <c r="C4" s="5"/>
      <c r="D4" s="5"/>
      <c r="E4" s="5"/>
      <c r="F4" s="5"/>
      <c r="G4" s="4"/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thickTop="1" thickBot="1" x14ac:dyDescent="0.25">
      <c r="A5" s="5"/>
      <c r="B5" s="5"/>
      <c r="C5" s="20"/>
      <c r="D5" s="5"/>
      <c r="E5" s="5"/>
      <c r="F5" s="5"/>
      <c r="G5" s="4"/>
      <c r="H5" s="2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" customHeight="1" thickTop="1" thickBot="1" x14ac:dyDescent="0.25">
      <c r="A6" s="5"/>
      <c r="B6" s="19"/>
      <c r="C6" s="22" t="s">
        <v>3</v>
      </c>
      <c r="D6" s="17"/>
      <c r="E6" s="14"/>
      <c r="F6" s="14"/>
      <c r="G6" s="15"/>
      <c r="H6" s="2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" thickTop="1" thickBot="1" x14ac:dyDescent="0.25">
      <c r="A7" s="5"/>
      <c r="B7" s="19"/>
      <c r="C7" s="23" t="s">
        <v>0</v>
      </c>
      <c r="D7" s="13"/>
      <c r="E7" s="14"/>
      <c r="F7" s="14"/>
      <c r="G7" s="16"/>
      <c r="H7" s="2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8" thickTop="1" thickBot="1" x14ac:dyDescent="0.25">
      <c r="A8" s="5"/>
      <c r="B8" s="19"/>
      <c r="C8" s="24" t="s">
        <v>1</v>
      </c>
      <c r="D8" s="13"/>
      <c r="E8" s="14"/>
      <c r="F8" s="14"/>
      <c r="G8" s="18" t="s">
        <v>2</v>
      </c>
      <c r="H8" s="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8" thickTop="1" thickBot="1" x14ac:dyDescent="0.25">
      <c r="A9" s="2"/>
      <c r="B9" s="8"/>
      <c r="C9" s="21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8" thickTop="1" thickBot="1" x14ac:dyDescent="0.25">
      <c r="A10" s="6"/>
      <c r="B10" s="11"/>
      <c r="C10" s="12"/>
      <c r="D10" s="12"/>
      <c r="E10" s="12"/>
      <c r="F10" s="12"/>
      <c r="G10" s="12"/>
      <c r="H10" s="12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8" thickTop="1" thickBot="1" x14ac:dyDescent="0.25">
      <c r="A11" s="4"/>
      <c r="B11" s="10"/>
      <c r="C11" s="26"/>
      <c r="D11" s="27"/>
      <c r="E11" s="27"/>
      <c r="F11" s="26"/>
      <c r="G11" s="26"/>
      <c r="H11" s="2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8" thickTop="1" thickBot="1" x14ac:dyDescent="0.25">
      <c r="A12" s="4"/>
      <c r="B12" s="4"/>
      <c r="C12" s="28" t="s">
        <v>4</v>
      </c>
      <c r="D12" s="39" t="s">
        <v>5</v>
      </c>
      <c r="E12" s="40"/>
      <c r="F12" s="40"/>
      <c r="G12" s="40"/>
      <c r="H12" s="4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8" thickTop="1" thickBot="1" x14ac:dyDescent="0.25">
      <c r="A13" s="4"/>
      <c r="B13" s="4"/>
      <c r="C13" s="28"/>
      <c r="D13" s="28"/>
      <c r="E13" s="28"/>
      <c r="F13" s="28"/>
      <c r="G13" s="28"/>
      <c r="H13" s="2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8" thickTop="1" thickBot="1" x14ac:dyDescent="0.25">
      <c r="A14" s="4"/>
      <c r="B14" s="4"/>
      <c r="C14" s="42" t="s">
        <v>6</v>
      </c>
      <c r="D14" s="43" t="s">
        <v>7</v>
      </c>
      <c r="E14" s="28"/>
      <c r="F14" s="28"/>
      <c r="G14" s="28"/>
      <c r="H14" s="2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8" thickTop="1" thickBot="1" x14ac:dyDescent="0.25">
      <c r="A15" s="4"/>
      <c r="B15" s="4"/>
      <c r="C15" s="28" t="s">
        <v>14</v>
      </c>
      <c r="D15" s="28" t="s">
        <v>8</v>
      </c>
      <c r="E15" s="28" t="s">
        <v>12</v>
      </c>
      <c r="F15" s="28"/>
      <c r="G15" s="28"/>
      <c r="H15" s="2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" thickTop="1" thickBot="1" x14ac:dyDescent="0.25">
      <c r="A16" s="4"/>
      <c r="B16" s="4"/>
      <c r="C16" s="28" t="s">
        <v>16</v>
      </c>
      <c r="D16" s="44" t="s">
        <v>9</v>
      </c>
      <c r="E16" s="28" t="s">
        <v>12</v>
      </c>
      <c r="F16" s="30"/>
      <c r="G16" s="31"/>
      <c r="H16" s="3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" thickTop="1" thickBot="1" x14ac:dyDescent="0.25">
      <c r="A17" s="4"/>
      <c r="B17" s="4"/>
      <c r="C17" s="28" t="s">
        <v>15</v>
      </c>
      <c r="D17" s="45" t="s">
        <v>10</v>
      </c>
      <c r="E17" s="28" t="s">
        <v>12</v>
      </c>
      <c r="F17" s="32"/>
      <c r="G17" s="32"/>
      <c r="H17" s="3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8" thickTop="1" thickBot="1" x14ac:dyDescent="0.25">
      <c r="A18" s="4"/>
      <c r="B18" s="4"/>
      <c r="C18" s="28" t="s">
        <v>17</v>
      </c>
      <c r="D18" s="28" t="s">
        <v>11</v>
      </c>
      <c r="E18" s="28" t="s">
        <v>13</v>
      </c>
      <c r="F18" s="28"/>
      <c r="G18" s="28"/>
      <c r="H18" s="2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28" customFormat="1" ht="18" thickTop="1" thickBot="1" x14ac:dyDescent="0.25">
      <c r="C19" s="28" t="s">
        <v>18</v>
      </c>
      <c r="D19" s="28" t="s">
        <v>28</v>
      </c>
      <c r="E19" s="28" t="s">
        <v>13</v>
      </c>
    </row>
    <row r="20" spans="1:27" s="28" customFormat="1" ht="18" thickTop="1" thickBot="1" x14ac:dyDescent="0.25">
      <c r="C20" s="28" t="s">
        <v>19</v>
      </c>
      <c r="D20" s="28" t="s">
        <v>22</v>
      </c>
      <c r="E20" s="28" t="s">
        <v>13</v>
      </c>
    </row>
    <row r="21" spans="1:27" ht="18" thickTop="1" thickBot="1" x14ac:dyDescent="0.25">
      <c r="A21" s="4"/>
      <c r="B21" s="4"/>
      <c r="C21" s="28" t="s">
        <v>21</v>
      </c>
      <c r="D21" s="29"/>
      <c r="E21" s="34"/>
      <c r="F21" s="28"/>
      <c r="G21" s="34"/>
      <c r="H21" s="3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8" thickTop="1" thickBot="1" x14ac:dyDescent="0.25">
      <c r="A22" s="4"/>
      <c r="B22" s="4"/>
      <c r="C22" s="28" t="s">
        <v>20</v>
      </c>
      <c r="D22" s="29"/>
      <c r="E22" s="34"/>
      <c r="F22" s="28"/>
      <c r="G22" s="34"/>
      <c r="H22" s="3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8" thickTop="1" thickBot="1" x14ac:dyDescent="0.25">
      <c r="A23" s="4"/>
      <c r="B23" s="4"/>
      <c r="C23" s="28"/>
      <c r="D23" s="29"/>
      <c r="E23" s="34"/>
      <c r="F23" s="28"/>
      <c r="G23" s="34"/>
      <c r="H23" s="3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8" thickTop="1" thickBot="1" x14ac:dyDescent="0.25">
      <c r="A24" s="4"/>
      <c r="B24" s="4"/>
      <c r="C24" s="28"/>
      <c r="D24" s="29"/>
      <c r="E24" s="34"/>
      <c r="F24" s="28"/>
      <c r="G24" s="34"/>
      <c r="H24" s="3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8" thickTop="1" thickBot="1" x14ac:dyDescent="0.25">
      <c r="A25" s="4"/>
      <c r="B25" s="4"/>
      <c r="C25" s="28"/>
      <c r="D25" s="28"/>
      <c r="E25" s="28"/>
      <c r="F25" s="28"/>
      <c r="G25" s="28"/>
      <c r="H25" s="2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8" thickTop="1" thickBot="1" x14ac:dyDescent="0.25">
      <c r="A26" s="4"/>
      <c r="B26" s="4"/>
      <c r="C26" s="28"/>
      <c r="D26" s="37"/>
      <c r="E26" s="38"/>
      <c r="F26" s="30"/>
      <c r="G26" s="37"/>
      <c r="H26" s="3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8" thickTop="1" thickBot="1" x14ac:dyDescent="0.25">
      <c r="A27" s="4"/>
      <c r="B27" s="4"/>
      <c r="C27" s="28"/>
      <c r="D27" s="32"/>
      <c r="E27" s="32"/>
      <c r="F27" s="32"/>
      <c r="G27" s="32"/>
      <c r="H27" s="3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" thickTop="1" thickBot="1" x14ac:dyDescent="0.25">
      <c r="A28" s="4"/>
      <c r="B28" s="4"/>
      <c r="C28" s="33"/>
      <c r="D28" s="28"/>
      <c r="E28" s="28"/>
      <c r="F28" s="28"/>
      <c r="G28" s="35"/>
      <c r="H28" s="3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" thickTop="1" thickBot="1" x14ac:dyDescent="0.25">
      <c r="A29" s="4"/>
      <c r="B29" s="4"/>
      <c r="C29" s="28"/>
      <c r="D29" s="29"/>
      <c r="E29" s="34"/>
      <c r="F29" s="28"/>
      <c r="G29" s="36"/>
      <c r="H29" s="3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8" thickTop="1" thickBot="1" x14ac:dyDescent="0.25">
      <c r="A30" s="4"/>
      <c r="B30" s="4"/>
      <c r="C30" s="28"/>
      <c r="D30" s="29"/>
      <c r="E30" s="34"/>
      <c r="F30" s="28"/>
      <c r="G30" s="36"/>
      <c r="H30" s="3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8" thickTop="1" thickBot="1" x14ac:dyDescent="0.25">
      <c r="A31" s="4"/>
      <c r="B31" s="4"/>
      <c r="C31" s="28"/>
      <c r="D31" s="29"/>
      <c r="E31" s="34"/>
      <c r="F31" s="28"/>
      <c r="G31" s="36"/>
      <c r="H31" s="3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8" thickTop="1" thickBot="1" x14ac:dyDescent="0.25">
      <c r="A32" s="4"/>
      <c r="B32" s="4"/>
      <c r="C32" s="28"/>
      <c r="D32" s="29"/>
      <c r="E32" s="34"/>
      <c r="F32" s="28"/>
      <c r="G32" s="36"/>
      <c r="H32" s="3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8" thickTop="1" thickBot="1" x14ac:dyDescent="0.25">
      <c r="A33" s="4"/>
      <c r="B33" s="4"/>
      <c r="C33" s="28"/>
      <c r="D33" s="29"/>
      <c r="E33" s="34"/>
      <c r="F33" s="28"/>
      <c r="G33" s="36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8" thickTop="1" thickBot="1" x14ac:dyDescent="0.25">
      <c r="A34" s="4"/>
      <c r="B34" s="4"/>
      <c r="C34" s="28"/>
      <c r="D34" s="29"/>
      <c r="E34" s="34"/>
      <c r="F34" s="28"/>
      <c r="G34" s="36"/>
      <c r="H34" s="3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8" thickTop="1" thickBot="1" x14ac:dyDescent="0.25">
      <c r="A35" s="4"/>
      <c r="B35" s="4"/>
      <c r="C35" s="28"/>
      <c r="D35" s="28"/>
      <c r="E35" s="28"/>
      <c r="F35" s="28"/>
      <c r="G35" s="28"/>
      <c r="H35" s="2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8" thickTop="1" thickBot="1" x14ac:dyDescent="0.25">
      <c r="A36" s="4"/>
      <c r="B36" s="4"/>
      <c r="C36" s="28"/>
      <c r="D36" s="28"/>
      <c r="E36" s="28"/>
      <c r="F36" s="28"/>
      <c r="G36" s="28"/>
      <c r="H36" s="2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8" thickTop="1" thickBot="1" x14ac:dyDescent="0.25">
      <c r="A37" s="4"/>
      <c r="B37" s="4"/>
      <c r="C37" s="28"/>
      <c r="D37" s="28"/>
      <c r="E37" s="28"/>
      <c r="F37" s="28"/>
      <c r="G37" s="28"/>
      <c r="H37" s="2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8" thickTop="1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8" thickTop="1" thickBo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8" thickTop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8" thickTop="1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8" thickTop="1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8" thickTop="1" thickBo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8" thickTop="1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8" thickTop="1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8" thickTop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thickTop="1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8" thickTop="1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8" thickTop="1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8" thickTop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8" thickTop="1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8" thickTop="1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8" thickTop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8" thickTop="1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8" thickTop="1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8" thickTop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8" thickTop="1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8" thickTop="1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8" thickTop="1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8" thickTop="1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8" thickTop="1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8" thickTop="1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8" thickTop="1" thickBo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8" thickTop="1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8" thickTop="1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8" thickTop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8" thickTop="1" thickBo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8" thickTop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8" thickTop="1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8" thickTop="1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8" thickTop="1" thickBo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8" thickTop="1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8" thickTop="1" thickBo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8" thickTop="1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8" thickTop="1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8" thickTop="1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8" thickTop="1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8" thickTop="1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8" thickTop="1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8" thickTop="1" thickBo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8" thickTop="1" thickBo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8" thickTop="1" thickBo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8" thickTop="1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8" thickTop="1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8" thickTop="1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8" thickTop="1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8" thickTop="1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8" thickTop="1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8" thickTop="1" thickBo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8" thickTop="1" thickBo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8" thickTop="1" thickBo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8" thickTop="1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8" thickTop="1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8" thickTop="1" thickBo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8" thickTop="1" thickBo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8" thickTop="1" thickBo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8" thickTop="1" thickBo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8" thickTop="1" thickBo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8" thickTop="1" thickBo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8" thickTop="1" thickBo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7" thickTop="1" x14ac:dyDescent="0.2"/>
  </sheetData>
  <mergeCells count="3">
    <mergeCell ref="D26:E26"/>
    <mergeCell ref="G26:H26"/>
    <mergeCell ref="D12:H12"/>
  </mergeCells>
  <phoneticPr fontId="5" type="noConversion"/>
  <hyperlinks>
    <hyperlink ref="C7" r:id="rId1"/>
    <hyperlink ref="C8" r:id="rId2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"/>
  <sheetViews>
    <sheetView topLeftCell="A8" zoomScale="220" zoomScaleNormal="220" zoomScalePageLayoutView="220" workbookViewId="0">
      <selection activeCell="F29" sqref="F29"/>
    </sheetView>
  </sheetViews>
  <sheetFormatPr baseColWidth="10" defaultColWidth="11" defaultRowHeight="16" x14ac:dyDescent="0.2"/>
  <cols>
    <col min="1" max="1" width="11" style="1"/>
    <col min="2" max="2" width="2.33203125" style="1" customWidth="1"/>
    <col min="3" max="3" width="18.5" style="1" customWidth="1"/>
    <col min="4" max="10" width="14.83203125" style="1" customWidth="1"/>
    <col min="11" max="11" width="14.33203125" style="1" bestFit="1" customWidth="1"/>
    <col min="12" max="16384" width="11" style="1"/>
  </cols>
  <sheetData>
    <row r="1" spans="1:26" ht="18" thickTop="1" thickBo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thickTop="1" thickBot="1" x14ac:dyDescent="0.2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thickTop="1" thickBot="1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thickTop="1" thickBot="1" x14ac:dyDescent="0.25">
      <c r="A4" s="5"/>
      <c r="B4" s="5"/>
      <c r="C4" s="5"/>
      <c r="D4" s="5"/>
      <c r="E4" s="5"/>
      <c r="F4" s="4"/>
      <c r="G4" s="3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thickTop="1" thickBot="1" x14ac:dyDescent="0.25">
      <c r="A5" s="5"/>
      <c r="B5" s="5"/>
      <c r="C5" s="20"/>
      <c r="D5" s="5"/>
      <c r="E5" s="5"/>
      <c r="F5" s="4"/>
      <c r="G5" s="3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customHeight="1" thickTop="1" thickBot="1" x14ac:dyDescent="0.25">
      <c r="A6" s="5"/>
      <c r="B6" s="19"/>
      <c r="C6" s="22" t="s">
        <v>3</v>
      </c>
      <c r="D6" s="17"/>
      <c r="E6" s="14"/>
      <c r="F6" s="15"/>
      <c r="G6" s="3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thickTop="1" thickBot="1" x14ac:dyDescent="0.25">
      <c r="A7" s="5"/>
      <c r="B7" s="19"/>
      <c r="C7" s="23" t="s">
        <v>0</v>
      </c>
      <c r="D7" s="13"/>
      <c r="E7" s="14"/>
      <c r="F7" s="16"/>
      <c r="G7" s="3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thickTop="1" thickBot="1" x14ac:dyDescent="0.25">
      <c r="A8" s="5"/>
      <c r="B8" s="19"/>
      <c r="C8" s="24" t="s">
        <v>1</v>
      </c>
      <c r="D8" s="13"/>
      <c r="E8" s="14"/>
      <c r="F8" s="18" t="s">
        <v>2</v>
      </c>
      <c r="G8" s="30"/>
      <c r="H8" s="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" thickTop="1" thickBot="1" x14ac:dyDescent="0.25">
      <c r="A9" s="2"/>
      <c r="B9" s="8"/>
      <c r="C9" s="21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thickTop="1" thickBot="1" x14ac:dyDescent="0.25">
      <c r="A10" s="6"/>
      <c r="B10" s="11"/>
      <c r="C10" s="12"/>
      <c r="D10" s="12"/>
      <c r="E10" s="12"/>
      <c r="F10" s="12"/>
      <c r="G10" s="12"/>
      <c r="H10" s="12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thickTop="1" thickBot="1" x14ac:dyDescent="0.25">
      <c r="A11" s="4"/>
      <c r="B11" s="10"/>
      <c r="C11" s="26"/>
      <c r="D11" s="27"/>
      <c r="E11" s="27"/>
      <c r="F11" s="26"/>
      <c r="G11" s="26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thickTop="1" thickBot="1" x14ac:dyDescent="0.25">
      <c r="A12" s="4"/>
      <c r="B12" s="4"/>
      <c r="C12" s="28"/>
      <c r="D12" s="28" t="s">
        <v>23</v>
      </c>
      <c r="E12" s="28" t="str">
        <f>+check!D20</f>
        <v>Facility</v>
      </c>
      <c r="F12" s="28" t="str">
        <f>+check!D18</f>
        <v>Technik</v>
      </c>
      <c r="G12" s="28" t="str">
        <f>+check!D19</f>
        <v>Requisite etc.</v>
      </c>
      <c r="H12" s="4" t="str">
        <f>+check!D17</f>
        <v>Schauspiel</v>
      </c>
      <c r="I12" s="4" t="str">
        <f>+check!D16</f>
        <v>Oper</v>
      </c>
      <c r="J12" s="4" t="str">
        <f>+check!D15</f>
        <v>GF/Verw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thickTop="1" thickBot="1" x14ac:dyDescent="0.25">
      <c r="A13" s="4"/>
      <c r="B13" s="4"/>
      <c r="C13" s="28" t="str">
        <f>+check!C15</f>
        <v>Personalkosten</v>
      </c>
      <c r="D13" s="47">
        <f>SUM(E13:J13)</f>
        <v>3030000</v>
      </c>
      <c r="E13" s="29">
        <v>120000</v>
      </c>
      <c r="F13" s="29">
        <v>100000</v>
      </c>
      <c r="G13" s="29">
        <v>140000</v>
      </c>
      <c r="H13" s="46">
        <v>920000</v>
      </c>
      <c r="I13" s="46">
        <v>1500000</v>
      </c>
      <c r="J13" s="46">
        <v>250000</v>
      </c>
      <c r="K13" s="4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thickTop="1" thickBot="1" x14ac:dyDescent="0.25">
      <c r="A14" s="4"/>
      <c r="B14" s="4"/>
      <c r="C14" s="28" t="str">
        <f>+check!C16</f>
        <v>Materialkosten</v>
      </c>
      <c r="D14" s="47">
        <f t="shared" ref="D14:D20" si="0">SUM(E14:J14)</f>
        <v>295000</v>
      </c>
      <c r="E14" s="29">
        <v>50000</v>
      </c>
      <c r="F14" s="29">
        <v>50000</v>
      </c>
      <c r="G14" s="29">
        <v>150000</v>
      </c>
      <c r="H14" s="46">
        <v>20000</v>
      </c>
      <c r="I14" s="46">
        <v>20000</v>
      </c>
      <c r="J14" s="46">
        <v>5000</v>
      </c>
      <c r="K14" s="4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" thickTop="1" thickBot="1" x14ac:dyDescent="0.25">
      <c r="A15" s="4"/>
      <c r="B15" s="4"/>
      <c r="C15" s="28" t="str">
        <f>+check!C17</f>
        <v>Energiekosten</v>
      </c>
      <c r="D15" s="47">
        <f t="shared" si="0"/>
        <v>30000</v>
      </c>
      <c r="E15" s="29">
        <v>30000</v>
      </c>
      <c r="F15" s="29">
        <v>0</v>
      </c>
      <c r="G15" s="29">
        <v>0</v>
      </c>
      <c r="H15" s="46">
        <v>0</v>
      </c>
      <c r="I15" s="46">
        <v>0</v>
      </c>
      <c r="J15" s="46">
        <v>0</v>
      </c>
      <c r="K15" s="4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thickTop="1" thickBot="1" x14ac:dyDescent="0.25">
      <c r="A16" s="4"/>
      <c r="B16" s="4"/>
      <c r="C16" s="28" t="str">
        <f>+check!C18</f>
        <v>Mietkosten</v>
      </c>
      <c r="D16" s="47">
        <f t="shared" si="0"/>
        <v>106500</v>
      </c>
      <c r="E16" s="29">
        <v>90000</v>
      </c>
      <c r="F16" s="29">
        <v>4500</v>
      </c>
      <c r="G16" s="29">
        <v>2000</v>
      </c>
      <c r="H16" s="46">
        <v>0</v>
      </c>
      <c r="I16" s="46">
        <v>10000</v>
      </c>
      <c r="J16" s="46">
        <v>0</v>
      </c>
      <c r="K16" s="4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thickTop="1" thickBot="1" x14ac:dyDescent="0.25">
      <c r="A17" s="4"/>
      <c r="B17" s="4"/>
      <c r="C17" s="28" t="str">
        <f>+check!C19</f>
        <v>Marketingkosten</v>
      </c>
      <c r="D17" s="47">
        <f t="shared" si="0"/>
        <v>270000</v>
      </c>
      <c r="E17" s="29">
        <v>0</v>
      </c>
      <c r="F17" s="29">
        <v>0</v>
      </c>
      <c r="G17" s="29">
        <v>0</v>
      </c>
      <c r="H17" s="46">
        <v>120000</v>
      </c>
      <c r="I17" s="46">
        <v>130000</v>
      </c>
      <c r="J17" s="46">
        <v>20000</v>
      </c>
      <c r="K17" s="4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thickTop="1" thickBot="1" x14ac:dyDescent="0.25">
      <c r="A18" s="4"/>
      <c r="B18" s="4"/>
      <c r="C18" s="28" t="str">
        <f>+check!C20</f>
        <v>Zinskosten</v>
      </c>
      <c r="D18" s="47">
        <f t="shared" si="0"/>
        <v>4000</v>
      </c>
      <c r="E18" s="29">
        <v>0</v>
      </c>
      <c r="F18" s="29">
        <v>0</v>
      </c>
      <c r="G18" s="29">
        <v>0</v>
      </c>
      <c r="H18" s="46">
        <v>0</v>
      </c>
      <c r="I18" s="46">
        <v>0</v>
      </c>
      <c r="J18" s="46">
        <v>4000</v>
      </c>
      <c r="K18" s="4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thickTop="1" thickBot="1" x14ac:dyDescent="0.25">
      <c r="A19" s="4"/>
      <c r="B19" s="4"/>
      <c r="C19" s="28" t="str">
        <f>+check!C21</f>
        <v>Abschreibungen</v>
      </c>
      <c r="D19" s="47">
        <f t="shared" si="0"/>
        <v>456000</v>
      </c>
      <c r="E19" s="29">
        <v>120000</v>
      </c>
      <c r="F19" s="29">
        <v>300000</v>
      </c>
      <c r="G19" s="29">
        <v>30000</v>
      </c>
      <c r="H19" s="46">
        <v>0</v>
      </c>
      <c r="I19" s="46">
        <v>0</v>
      </c>
      <c r="J19" s="46">
        <v>6000</v>
      </c>
      <c r="K19" s="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 thickTop="1" thickBot="1" x14ac:dyDescent="0.25">
      <c r="A20" s="4"/>
      <c r="B20" s="4"/>
      <c r="C20" s="28" t="str">
        <f>+check!C22</f>
        <v>Sonst. Kosten</v>
      </c>
      <c r="D20" s="47">
        <f t="shared" si="0"/>
        <v>180000</v>
      </c>
      <c r="E20" s="29">
        <v>30000</v>
      </c>
      <c r="F20" s="29">
        <v>20000</v>
      </c>
      <c r="G20" s="29">
        <v>10000</v>
      </c>
      <c r="H20" s="46">
        <v>55000</v>
      </c>
      <c r="I20" s="46">
        <v>45000</v>
      </c>
      <c r="J20" s="46">
        <v>20000</v>
      </c>
      <c r="K20" s="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 thickTop="1" thickBot="1" x14ac:dyDescent="0.25">
      <c r="A21" s="4"/>
      <c r="B21" s="4"/>
      <c r="C21" s="28" t="s">
        <v>23</v>
      </c>
      <c r="D21" s="48">
        <f>SUM(D13:D20)</f>
        <v>4371500</v>
      </c>
      <c r="E21" s="47">
        <f t="shared" ref="E21:J21" si="1">SUM(E13:E20)</f>
        <v>440000</v>
      </c>
      <c r="F21" s="47">
        <f t="shared" si="1"/>
        <v>474500</v>
      </c>
      <c r="G21" s="47">
        <f t="shared" si="1"/>
        <v>332000</v>
      </c>
      <c r="H21" s="47">
        <f t="shared" si="1"/>
        <v>1115000</v>
      </c>
      <c r="I21" s="47">
        <f t="shared" si="1"/>
        <v>1705000</v>
      </c>
      <c r="J21" s="47">
        <f t="shared" si="1"/>
        <v>305000</v>
      </c>
      <c r="K21" s="48">
        <f>SUM(E21:J21)</f>
        <v>4371500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 thickTop="1" thickBot="1" x14ac:dyDescent="0.25">
      <c r="A22" s="4"/>
      <c r="B22" s="4"/>
      <c r="C22" s="28" t="s">
        <v>24</v>
      </c>
      <c r="D22" s="29"/>
      <c r="E22" s="29">
        <v>8000</v>
      </c>
      <c r="F22" s="29">
        <v>-8000</v>
      </c>
      <c r="G22" s="29"/>
      <c r="H22" s="29"/>
      <c r="I22" s="29"/>
      <c r="J22" s="29"/>
      <c r="K22" s="4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thickTop="1" thickBot="1" x14ac:dyDescent="0.25">
      <c r="A23" s="4"/>
      <c r="B23" s="4"/>
      <c r="C23" s="28" t="s">
        <v>23</v>
      </c>
      <c r="D23" s="28"/>
      <c r="E23" s="49">
        <f>+E21+E22</f>
        <v>448000</v>
      </c>
      <c r="F23" s="49">
        <f>+F21+F22</f>
        <v>466500</v>
      </c>
      <c r="G23" s="49">
        <f t="shared" ref="F23:J23" si="2">+G21-G22</f>
        <v>332000</v>
      </c>
      <c r="H23" s="49">
        <f t="shared" si="2"/>
        <v>1115000</v>
      </c>
      <c r="I23" s="49">
        <f t="shared" si="2"/>
        <v>1705000</v>
      </c>
      <c r="J23" s="49">
        <f t="shared" si="2"/>
        <v>305000</v>
      </c>
      <c r="K23" s="48">
        <f t="shared" ref="K22:K25" si="3">SUM(E23:J23)</f>
        <v>4371500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thickTop="1" thickBot="1" x14ac:dyDescent="0.25">
      <c r="A24" s="4"/>
      <c r="B24" s="4"/>
      <c r="C24" s="28" t="s">
        <v>25</v>
      </c>
      <c r="D24" s="28"/>
      <c r="E24" s="28"/>
      <c r="F24" s="28"/>
      <c r="G24" s="28"/>
      <c r="H24" s="4">
        <v>-3000</v>
      </c>
      <c r="I24" s="4">
        <v>3000</v>
      </c>
      <c r="J24" s="4"/>
      <c r="K24" s="4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4" thickTop="1" thickBot="1" x14ac:dyDescent="0.25">
      <c r="A25" s="4"/>
      <c r="B25" s="4"/>
      <c r="C25" s="50" t="s">
        <v>26</v>
      </c>
      <c r="D25" s="48">
        <f>+D21</f>
        <v>4371500</v>
      </c>
      <c r="E25" s="49">
        <f>+E23+E24</f>
        <v>448000</v>
      </c>
      <c r="F25" s="49">
        <f t="shared" ref="F25:J25" si="4">+F23+F24</f>
        <v>466500</v>
      </c>
      <c r="G25" s="49">
        <f t="shared" si="4"/>
        <v>332000</v>
      </c>
      <c r="H25" s="49">
        <f t="shared" si="4"/>
        <v>1112000</v>
      </c>
      <c r="I25" s="49">
        <f t="shared" si="4"/>
        <v>1708000</v>
      </c>
      <c r="J25" s="49">
        <f t="shared" si="4"/>
        <v>305000</v>
      </c>
      <c r="K25" s="48">
        <f t="shared" si="3"/>
        <v>4371500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thickTop="1" thickBot="1" x14ac:dyDescent="0.25">
      <c r="A26" s="4"/>
      <c r="B26" s="4"/>
      <c r="C26" s="28"/>
      <c r="D26" s="37"/>
      <c r="E26" s="38"/>
      <c r="F26" s="37"/>
      <c r="G26" s="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thickTop="1" thickBot="1" x14ac:dyDescent="0.25">
      <c r="A27" s="4"/>
      <c r="B27" s="4"/>
      <c r="C27" s="28"/>
      <c r="D27" s="32"/>
      <c r="E27" s="32"/>
      <c r="F27" s="32"/>
      <c r="G27" s="3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thickTop="1" thickBot="1" x14ac:dyDescent="0.25">
      <c r="A28" s="4"/>
      <c r="B28" s="4"/>
      <c r="C28" s="33"/>
      <c r="D28" s="28"/>
      <c r="E28" s="28"/>
      <c r="F28" s="35"/>
      <c r="G28" s="3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thickTop="1" thickBot="1" x14ac:dyDescent="0.25">
      <c r="A29" s="4"/>
      <c r="B29" s="4"/>
      <c r="C29" s="28"/>
      <c r="D29" s="29"/>
      <c r="E29" s="34"/>
      <c r="F29" s="36"/>
      <c r="G29" s="3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thickTop="1" thickBot="1" x14ac:dyDescent="0.25">
      <c r="A30" s="4"/>
      <c r="B30" s="4"/>
      <c r="C30" s="28"/>
      <c r="D30" s="29"/>
      <c r="E30" s="34"/>
      <c r="F30" s="36"/>
      <c r="G30" s="3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thickTop="1" thickBot="1" x14ac:dyDescent="0.25">
      <c r="A31" s="4"/>
      <c r="B31" s="4"/>
      <c r="C31" s="28"/>
      <c r="D31" s="29"/>
      <c r="E31" s="34"/>
      <c r="F31" s="36"/>
      <c r="G31" s="3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thickTop="1" thickBot="1" x14ac:dyDescent="0.25">
      <c r="A32" s="4"/>
      <c r="B32" s="4"/>
      <c r="C32" s="28"/>
      <c r="D32" s="29"/>
      <c r="E32" s="34"/>
      <c r="F32" s="36"/>
      <c r="G32" s="3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thickTop="1" thickBot="1" x14ac:dyDescent="0.25">
      <c r="A33" s="4"/>
      <c r="B33" s="4"/>
      <c r="C33" s="28"/>
      <c r="D33" s="29"/>
      <c r="E33" s="34"/>
      <c r="F33" s="36"/>
      <c r="G33" s="3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thickTop="1" thickBot="1" x14ac:dyDescent="0.25">
      <c r="A34" s="4"/>
      <c r="B34" s="4"/>
      <c r="C34" s="28"/>
      <c r="D34" s="29"/>
      <c r="E34" s="34"/>
      <c r="F34" s="36"/>
      <c r="G34" s="3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thickTop="1" thickBot="1" x14ac:dyDescent="0.25">
      <c r="A35" s="4"/>
      <c r="B35" s="4"/>
      <c r="C35" s="28"/>
      <c r="D35" s="28"/>
      <c r="E35" s="28"/>
      <c r="F35" s="28"/>
      <c r="G35" s="2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thickTop="1" thickBot="1" x14ac:dyDescent="0.25">
      <c r="A36" s="4"/>
      <c r="B36" s="4"/>
      <c r="C36" s="28"/>
      <c r="D36" s="28"/>
      <c r="E36" s="28"/>
      <c r="F36" s="28"/>
      <c r="G36" s="2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thickTop="1" thickBot="1" x14ac:dyDescent="0.25">
      <c r="A37" s="4"/>
      <c r="B37" s="4"/>
      <c r="C37" s="28"/>
      <c r="D37" s="28"/>
      <c r="E37" s="28"/>
      <c r="F37" s="28"/>
      <c r="G37" s="2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thickTop="1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thickTop="1" thickBo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thickTop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" thickTop="1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" thickTop="1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" thickTop="1" thickBo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thickTop="1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" thickTop="1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thickTop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thickTop="1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thickTop="1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thickTop="1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thickTop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thickTop="1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thickTop="1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" thickTop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" thickTop="1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" thickTop="1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" thickTop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" thickTop="1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" thickTop="1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" thickTop="1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" thickTop="1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" thickTop="1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" thickTop="1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" thickTop="1" thickBo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thickTop="1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" thickTop="1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" thickTop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" thickTop="1" thickBo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" thickTop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" thickTop="1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" thickTop="1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" thickTop="1" thickBo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" thickTop="1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" thickTop="1" thickBo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" thickTop="1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" thickTop="1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" thickTop="1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" thickTop="1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" thickTop="1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" thickTop="1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" thickTop="1" thickBo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thickTop="1" thickBo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" thickTop="1" thickBo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thickTop="1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thickTop="1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thickTop="1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thickTop="1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thickTop="1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thickTop="1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" thickTop="1" thickBo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" thickTop="1" thickBo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" thickTop="1" thickBo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" thickTop="1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" thickTop="1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" thickTop="1" thickBo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thickTop="1" thickBo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thickTop="1" thickBo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" thickTop="1" thickBo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" thickTop="1" thickBo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" thickTop="1" thickBo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" thickTop="1" thickBo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7" thickTop="1" x14ac:dyDescent="0.2"/>
  </sheetData>
  <mergeCells count="2">
    <mergeCell ref="D26:E26"/>
    <mergeCell ref="F26:G26"/>
  </mergeCells>
  <hyperlinks>
    <hyperlink ref="C7" r:id="rId1"/>
    <hyperlink ref="C8" r:id="rId2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89"/>
  <sheetViews>
    <sheetView topLeftCell="B6" zoomScale="220" zoomScaleNormal="220" zoomScalePageLayoutView="220" workbookViewId="0">
      <selection activeCell="I22" sqref="I22"/>
    </sheetView>
  </sheetViews>
  <sheetFormatPr baseColWidth="10" defaultColWidth="11" defaultRowHeight="16" x14ac:dyDescent="0.2"/>
  <cols>
    <col min="1" max="1" width="11" style="1"/>
    <col min="2" max="2" width="2.33203125" style="1" customWidth="1"/>
    <col min="3" max="3" width="18.5" style="1" customWidth="1"/>
    <col min="4" max="10" width="14.83203125" style="1" customWidth="1"/>
    <col min="11" max="11" width="14.33203125" style="1" bestFit="1" customWidth="1"/>
    <col min="12" max="16384" width="11" style="1"/>
  </cols>
  <sheetData>
    <row r="1" spans="1:26" ht="18" thickTop="1" thickBo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thickTop="1" thickBot="1" x14ac:dyDescent="0.2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thickTop="1" thickBot="1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thickTop="1" thickBot="1" x14ac:dyDescent="0.25">
      <c r="A4" s="5"/>
      <c r="B4" s="5"/>
      <c r="C4" s="5"/>
      <c r="D4" s="5"/>
      <c r="E4" s="5"/>
      <c r="F4" s="4"/>
      <c r="G4" s="3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thickTop="1" thickBot="1" x14ac:dyDescent="0.25">
      <c r="A5" s="5"/>
      <c r="B5" s="5"/>
      <c r="C5" s="20"/>
      <c r="D5" s="5"/>
      <c r="E5" s="5"/>
      <c r="F5" s="4"/>
      <c r="G5" s="3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customHeight="1" thickTop="1" thickBot="1" x14ac:dyDescent="0.25">
      <c r="A6" s="5"/>
      <c r="B6" s="19"/>
      <c r="C6" s="22" t="s">
        <v>3</v>
      </c>
      <c r="D6" s="17"/>
      <c r="E6" s="14"/>
      <c r="F6" s="15"/>
      <c r="G6" s="3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thickTop="1" thickBot="1" x14ac:dyDescent="0.25">
      <c r="A7" s="5"/>
      <c r="B7" s="19"/>
      <c r="C7" s="23" t="s">
        <v>0</v>
      </c>
      <c r="D7" s="13"/>
      <c r="E7" s="14"/>
      <c r="F7" s="16"/>
      <c r="G7" s="3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thickTop="1" thickBot="1" x14ac:dyDescent="0.25">
      <c r="A8" s="5"/>
      <c r="B8" s="19"/>
      <c r="C8" s="24" t="s">
        <v>1</v>
      </c>
      <c r="D8" s="13"/>
      <c r="E8" s="14"/>
      <c r="F8" s="18" t="s">
        <v>2</v>
      </c>
      <c r="G8" s="30"/>
      <c r="H8" s="53"/>
      <c r="I8" s="4" t="s">
        <v>27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" thickTop="1" thickBot="1" x14ac:dyDescent="0.25">
      <c r="A9" s="2"/>
      <c r="B9" s="8"/>
      <c r="C9" s="21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thickTop="1" thickBot="1" x14ac:dyDescent="0.25">
      <c r="A10" s="6"/>
      <c r="B10" s="11"/>
      <c r="C10" s="12"/>
      <c r="D10" s="12"/>
      <c r="E10" s="12"/>
      <c r="F10" s="12"/>
      <c r="G10" s="12"/>
      <c r="H10" s="12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thickTop="1" thickBot="1" x14ac:dyDescent="0.25">
      <c r="A11" s="4"/>
      <c r="B11" s="10"/>
      <c r="C11" s="26"/>
      <c r="D11" s="27"/>
      <c r="E11" s="27"/>
      <c r="F11" s="26"/>
      <c r="G11" s="26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thickTop="1" thickBot="1" x14ac:dyDescent="0.25">
      <c r="A12" s="4"/>
      <c r="B12" s="4"/>
      <c r="C12" s="28"/>
      <c r="D12" s="28" t="s">
        <v>23</v>
      </c>
      <c r="E12" s="52" t="str">
        <f>+check!D20</f>
        <v>Facility</v>
      </c>
      <c r="F12" s="52" t="str">
        <f>+check!D18</f>
        <v>Technik</v>
      </c>
      <c r="G12" s="52" t="str">
        <f>+check!D19</f>
        <v>Requisite etc.</v>
      </c>
      <c r="H12" s="4" t="str">
        <f>+check!D17</f>
        <v>Schauspiel</v>
      </c>
      <c r="I12" s="4" t="str">
        <f>+check!D16</f>
        <v>Oper</v>
      </c>
      <c r="J12" s="4" t="str">
        <f>+check!D15</f>
        <v>GF/Verw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4" thickTop="1" thickBot="1" x14ac:dyDescent="0.25">
      <c r="A13" s="4"/>
      <c r="B13" s="4"/>
      <c r="C13" s="50" t="s">
        <v>26</v>
      </c>
      <c r="D13" s="51">
        <f>+results!D25</f>
        <v>4371500</v>
      </c>
      <c r="E13" s="34">
        <f>+results!E25</f>
        <v>448000</v>
      </c>
      <c r="F13" s="34">
        <f>+results!F25</f>
        <v>466500</v>
      </c>
      <c r="G13" s="34">
        <f>+results!G25</f>
        <v>332000</v>
      </c>
      <c r="H13" s="34">
        <f>+results!H25</f>
        <v>1112000</v>
      </c>
      <c r="I13" s="34">
        <f>+results!I25</f>
        <v>1708000</v>
      </c>
      <c r="J13" s="34">
        <f>+results!J25</f>
        <v>305000</v>
      </c>
      <c r="K13" s="51">
        <f>+results!K25</f>
        <v>4371500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thickTop="1" thickBot="1" x14ac:dyDescent="0.25">
      <c r="A14" s="4"/>
      <c r="B14" s="4"/>
      <c r="C14" s="28"/>
      <c r="D14" s="37"/>
      <c r="E14" s="38"/>
      <c r="F14" s="37"/>
      <c r="G14" s="3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" thickTop="1" thickBot="1" x14ac:dyDescent="0.25">
      <c r="A15" s="4"/>
      <c r="B15" s="4"/>
      <c r="C15" s="28" t="str">
        <f>+E12</f>
        <v>Facility</v>
      </c>
      <c r="D15" s="32">
        <f>SUM(H15:J15)</f>
        <v>3</v>
      </c>
      <c r="E15" s="55">
        <v>1</v>
      </c>
      <c r="F15" s="55">
        <v>1</v>
      </c>
      <c r="G15" s="55">
        <v>1</v>
      </c>
      <c r="H15" s="33">
        <v>1</v>
      </c>
      <c r="I15" s="33">
        <v>1</v>
      </c>
      <c r="J15" s="33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thickTop="1" thickBot="1" x14ac:dyDescent="0.25">
      <c r="A16" s="4"/>
      <c r="B16" s="4"/>
      <c r="C16" s="45" t="str">
        <f>+E12</f>
        <v>Facility</v>
      </c>
      <c r="D16" s="28"/>
      <c r="E16" s="29">
        <f>-E13</f>
        <v>-448000</v>
      </c>
      <c r="F16" s="29"/>
      <c r="G16" s="29"/>
      <c r="H16" s="54">
        <f>+$E$13/$D$15*H15</f>
        <v>149333.33333333334</v>
      </c>
      <c r="I16" s="54">
        <f t="shared" ref="I16:J16" si="0">+$E$13/$D$15*I15</f>
        <v>149333.33333333334</v>
      </c>
      <c r="J16" s="54">
        <f t="shared" si="0"/>
        <v>149333.33333333334</v>
      </c>
      <c r="K16" s="51">
        <f>SUM(H16:J16)</f>
        <v>448000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thickTop="1" thickBot="1" x14ac:dyDescent="0.25">
      <c r="A17" s="4"/>
      <c r="B17" s="4"/>
      <c r="C17" s="28" t="str">
        <f>+F12</f>
        <v>Technik</v>
      </c>
      <c r="D17" s="32">
        <f>SUM(H17:J17)</f>
        <v>7</v>
      </c>
      <c r="E17" s="55">
        <v>2</v>
      </c>
      <c r="F17" s="55">
        <v>2</v>
      </c>
      <c r="G17" s="55">
        <v>2</v>
      </c>
      <c r="H17" s="4">
        <v>2</v>
      </c>
      <c r="I17" s="4">
        <v>4</v>
      </c>
      <c r="J17" s="4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thickTop="1" thickBot="1" x14ac:dyDescent="0.25">
      <c r="A18" s="4"/>
      <c r="B18" s="4"/>
      <c r="C18" s="28" t="str">
        <f>+F12</f>
        <v>Technik</v>
      </c>
      <c r="D18" s="29"/>
      <c r="E18" s="29"/>
      <c r="F18" s="29">
        <f>-F13</f>
        <v>-466500</v>
      </c>
      <c r="G18" s="29"/>
      <c r="H18" s="46">
        <f>+$F$13/$D$17*H17</f>
        <v>133285.71428571429</v>
      </c>
      <c r="I18" s="46">
        <f t="shared" ref="I18:J18" si="1">+$F$13/$D$17*I17</f>
        <v>266571.42857142858</v>
      </c>
      <c r="J18" s="46">
        <f t="shared" si="1"/>
        <v>66642.857142857145</v>
      </c>
      <c r="K18" s="51">
        <f t="shared" ref="K17:K22" si="2">SUM(H18:J18)</f>
        <v>466500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thickTop="1" thickBot="1" x14ac:dyDescent="0.25">
      <c r="A19" s="4"/>
      <c r="B19" s="4"/>
      <c r="C19" s="28" t="str">
        <f>+G12</f>
        <v>Requisite etc.</v>
      </c>
      <c r="D19" s="32">
        <f>SUM(H19:J19)</f>
        <v>745</v>
      </c>
      <c r="E19" s="34"/>
      <c r="F19" s="36"/>
      <c r="G19" s="34"/>
      <c r="H19" s="4">
        <v>400</v>
      </c>
      <c r="I19" s="4">
        <v>345</v>
      </c>
      <c r="J19" s="4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 thickTop="1" thickBot="1" x14ac:dyDescent="0.25">
      <c r="A20" s="4"/>
      <c r="B20" s="4"/>
      <c r="C20" s="28" t="str">
        <f>+G12</f>
        <v>Requisite etc.</v>
      </c>
      <c r="D20" s="29"/>
      <c r="E20" s="34"/>
      <c r="F20" s="36"/>
      <c r="G20" s="34">
        <f>-G13</f>
        <v>-332000</v>
      </c>
      <c r="H20" s="46">
        <f>+$G$13/$D$19*H19</f>
        <v>178255.03355704699</v>
      </c>
      <c r="I20" s="46">
        <f t="shared" ref="I20:J20" si="3">+$G$13/$D$19*I19</f>
        <v>153744.96644295301</v>
      </c>
      <c r="J20" s="46">
        <f t="shared" si="3"/>
        <v>0</v>
      </c>
      <c r="K20" s="51">
        <f t="shared" si="2"/>
        <v>332000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 thickTop="1" thickBot="1" x14ac:dyDescent="0.25">
      <c r="A21" s="4"/>
      <c r="B21" s="4"/>
      <c r="C21" s="28"/>
      <c r="D21" s="29"/>
      <c r="E21" s="34"/>
      <c r="F21" s="36"/>
      <c r="G21" s="34"/>
      <c r="H21" s="46"/>
      <c r="I21" s="4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 thickTop="1" thickBot="1" x14ac:dyDescent="0.25">
      <c r="A22" s="4"/>
      <c r="B22" s="4"/>
      <c r="C22" s="28" t="s">
        <v>23</v>
      </c>
      <c r="D22" s="29"/>
      <c r="E22" s="46">
        <f t="shared" ref="E22:G22" si="4">+E13+E16+E18+E20</f>
        <v>0</v>
      </c>
      <c r="F22" s="46">
        <f t="shared" si="4"/>
        <v>0</v>
      </c>
      <c r="G22" s="46">
        <f t="shared" si="4"/>
        <v>0</v>
      </c>
      <c r="H22" s="46">
        <f>+H13+H16+H18+H20</f>
        <v>1572874.0811760945</v>
      </c>
      <c r="I22" s="46">
        <f t="shared" ref="I22:J22" si="5">+I13+I16+I18+I20</f>
        <v>2277649.7283477145</v>
      </c>
      <c r="J22" s="46">
        <f t="shared" si="5"/>
        <v>520976.19047619053</v>
      </c>
      <c r="K22" s="51">
        <f t="shared" si="2"/>
        <v>4371499.9999999991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thickTop="1" thickBot="1" x14ac:dyDescent="0.25">
      <c r="A23" s="4"/>
      <c r="B23" s="4"/>
      <c r="C23" s="28"/>
      <c r="D23" s="28"/>
      <c r="E23" s="28"/>
      <c r="F23" s="28"/>
      <c r="G23" s="2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thickTop="1" thickBot="1" x14ac:dyDescent="0.25">
      <c r="A24" s="4"/>
      <c r="B24" s="4"/>
      <c r="C24" s="28"/>
      <c r="D24" s="28"/>
      <c r="E24" s="28"/>
      <c r="F24" s="28"/>
      <c r="G24" s="2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thickTop="1" thickBot="1" x14ac:dyDescent="0.25">
      <c r="A25" s="4"/>
      <c r="B25" s="4"/>
      <c r="C25" s="28"/>
      <c r="D25" s="28"/>
      <c r="E25" s="28"/>
      <c r="F25" s="28"/>
      <c r="G25" s="2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thickTop="1" thickBo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thickTop="1" thickBo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thickTop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thickTop="1" thickBo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thickTop="1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thickTop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thickTop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thickTop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thickTop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thickTop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thickTop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thickTop="1" thickBo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thickTop="1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thickTop="1" thickBo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thickTop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" thickTop="1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" thickTop="1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" thickTop="1" thickBo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thickTop="1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" thickTop="1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thickTop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thickTop="1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thickTop="1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thickTop="1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thickTop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thickTop="1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thickTop="1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" thickTop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" thickTop="1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" thickTop="1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" thickTop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" thickTop="1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" thickTop="1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" thickTop="1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" thickTop="1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" thickTop="1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" thickTop="1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" thickTop="1" thickBo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thickTop="1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" thickTop="1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" thickTop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" thickTop="1" thickBo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" thickTop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" thickTop="1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" thickTop="1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" thickTop="1" thickBo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" thickTop="1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" thickTop="1" thickBo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" thickTop="1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" thickTop="1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" thickTop="1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" thickTop="1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" thickTop="1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" thickTop="1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" thickTop="1" thickBo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thickTop="1" thickBo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" thickTop="1" thickBo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thickTop="1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thickTop="1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thickTop="1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thickTop="1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thickTop="1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thickTop="1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7" thickTop="1" x14ac:dyDescent="0.2"/>
  </sheetData>
  <mergeCells count="2">
    <mergeCell ref="D14:E14"/>
    <mergeCell ref="F14:G14"/>
  </mergeCells>
  <hyperlinks>
    <hyperlink ref="C7" r:id="rId1"/>
    <hyperlink ref="C8" r:id="rId2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1"/>
  <sheetViews>
    <sheetView tabSelected="1" topLeftCell="B9" zoomScale="220" zoomScaleNormal="220" zoomScalePageLayoutView="220" workbookViewId="0">
      <selection activeCell="F27" sqref="F27"/>
    </sheetView>
  </sheetViews>
  <sheetFormatPr baseColWidth="10" defaultColWidth="11" defaultRowHeight="16" x14ac:dyDescent="0.2"/>
  <cols>
    <col min="1" max="1" width="11" style="1"/>
    <col min="2" max="2" width="2.33203125" style="1" customWidth="1"/>
    <col min="3" max="3" width="18.5" style="1" customWidth="1"/>
    <col min="4" max="10" width="14.83203125" style="1" customWidth="1"/>
    <col min="11" max="11" width="14.33203125" style="1" bestFit="1" customWidth="1"/>
    <col min="12" max="16384" width="11" style="1"/>
  </cols>
  <sheetData>
    <row r="1" spans="1:26" ht="18" thickTop="1" thickBo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thickTop="1" thickBot="1" x14ac:dyDescent="0.2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thickTop="1" thickBot="1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thickTop="1" thickBot="1" x14ac:dyDescent="0.25">
      <c r="A4" s="5"/>
      <c r="B4" s="5"/>
      <c r="C4" s="5"/>
      <c r="D4" s="5"/>
      <c r="E4" s="5"/>
      <c r="F4" s="4"/>
      <c r="G4" s="3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thickTop="1" thickBot="1" x14ac:dyDescent="0.25">
      <c r="A5" s="5"/>
      <c r="B5" s="5"/>
      <c r="C5" s="20"/>
      <c r="D5" s="5"/>
      <c r="E5" s="5"/>
      <c r="F5" s="4"/>
      <c r="G5" s="3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customHeight="1" thickTop="1" thickBot="1" x14ac:dyDescent="0.25">
      <c r="A6" s="5"/>
      <c r="B6" s="19"/>
      <c r="C6" s="22" t="s">
        <v>3</v>
      </c>
      <c r="D6" s="17"/>
      <c r="E6" s="14"/>
      <c r="F6" s="15"/>
      <c r="G6" s="3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thickTop="1" thickBot="1" x14ac:dyDescent="0.25">
      <c r="A7" s="5"/>
      <c r="B7" s="19"/>
      <c r="C7" s="23" t="s">
        <v>0</v>
      </c>
      <c r="D7" s="13"/>
      <c r="E7" s="14"/>
      <c r="F7" s="16"/>
      <c r="G7" s="3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thickTop="1" thickBot="1" x14ac:dyDescent="0.25">
      <c r="A8" s="5"/>
      <c r="B8" s="19"/>
      <c r="C8" s="24" t="s">
        <v>1</v>
      </c>
      <c r="D8" s="13"/>
      <c r="E8" s="14"/>
      <c r="F8" s="18" t="s">
        <v>2</v>
      </c>
      <c r="G8" s="30"/>
      <c r="H8" s="53"/>
      <c r="I8" s="4" t="s">
        <v>27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" thickTop="1" thickBot="1" x14ac:dyDescent="0.25">
      <c r="A9" s="2"/>
      <c r="B9" s="8"/>
      <c r="C9" s="21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thickTop="1" thickBot="1" x14ac:dyDescent="0.25">
      <c r="A10" s="6"/>
      <c r="B10" s="11"/>
      <c r="C10" s="12"/>
      <c r="D10" s="12"/>
      <c r="E10" s="12"/>
      <c r="F10" s="12"/>
      <c r="G10" s="12"/>
      <c r="H10" s="12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thickTop="1" thickBot="1" x14ac:dyDescent="0.25">
      <c r="A11" s="4"/>
      <c r="B11" s="10"/>
      <c r="C11" s="26"/>
      <c r="D11" s="27"/>
      <c r="E11" s="27"/>
      <c r="F11" s="26"/>
      <c r="G11" s="26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thickTop="1" thickBot="1" x14ac:dyDescent="0.25">
      <c r="A12" s="4"/>
      <c r="B12" s="4"/>
      <c r="C12" s="28"/>
      <c r="D12" s="28" t="s">
        <v>23</v>
      </c>
      <c r="E12" s="52" t="str">
        <f>+check!D20</f>
        <v>Facility</v>
      </c>
      <c r="F12" s="52" t="str">
        <f>+check!D18</f>
        <v>Technik</v>
      </c>
      <c r="G12" s="52" t="str">
        <f>+check!D19</f>
        <v>Requisite etc.</v>
      </c>
      <c r="H12" s="4" t="str">
        <f>+check!D17</f>
        <v>Schauspiel</v>
      </c>
      <c r="I12" s="4" t="str">
        <f>+check!D16</f>
        <v>Oper</v>
      </c>
      <c r="J12" s="4" t="str">
        <f>+check!D15</f>
        <v>GF/Verw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4" thickTop="1" thickBot="1" x14ac:dyDescent="0.25">
      <c r="A13" s="4"/>
      <c r="B13" s="4"/>
      <c r="C13" s="50" t="s">
        <v>26</v>
      </c>
      <c r="D13" s="51">
        <f>+results!D25</f>
        <v>4371500</v>
      </c>
      <c r="E13" s="34">
        <f>+results!E25</f>
        <v>448000</v>
      </c>
      <c r="F13" s="34">
        <f>+results!F25</f>
        <v>466500</v>
      </c>
      <c r="G13" s="34">
        <f>+results!G25</f>
        <v>332000</v>
      </c>
      <c r="H13" s="34">
        <f>+results!H25</f>
        <v>1112000</v>
      </c>
      <c r="I13" s="34">
        <f>+results!I25</f>
        <v>1708000</v>
      </c>
      <c r="J13" s="34">
        <f>+results!J25</f>
        <v>305000</v>
      </c>
      <c r="K13" s="51">
        <f>+results!K25</f>
        <v>4371500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thickTop="1" thickBot="1" x14ac:dyDescent="0.25">
      <c r="A14" s="4"/>
      <c r="B14" s="4"/>
      <c r="C14" s="28"/>
      <c r="D14" s="37"/>
      <c r="E14" s="38"/>
      <c r="F14" s="37"/>
      <c r="G14" s="3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" thickTop="1" thickBot="1" x14ac:dyDescent="0.25">
      <c r="A15" s="4"/>
      <c r="B15" s="4"/>
      <c r="C15" s="28" t="str">
        <f>+E12</f>
        <v>Facility</v>
      </c>
      <c r="D15" s="32">
        <f>SUM(F15:J15)</f>
        <v>5</v>
      </c>
      <c r="E15" s="55">
        <v>1</v>
      </c>
      <c r="F15" s="32">
        <v>1</v>
      </c>
      <c r="G15" s="32">
        <v>1</v>
      </c>
      <c r="H15" s="33">
        <v>1</v>
      </c>
      <c r="I15" s="33">
        <v>1</v>
      </c>
      <c r="J15" s="33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thickTop="1" thickBot="1" x14ac:dyDescent="0.25">
      <c r="A16" s="4"/>
      <c r="B16" s="4"/>
      <c r="C16" s="45" t="str">
        <f>+E12</f>
        <v>Facility</v>
      </c>
      <c r="D16" s="28"/>
      <c r="E16" s="29">
        <f>-E13</f>
        <v>-448000</v>
      </c>
      <c r="F16" s="29">
        <f>+$E$13/$D$15*F15</f>
        <v>89600</v>
      </c>
      <c r="G16" s="29">
        <f t="shared" ref="G16:J16" si="0">+$E$13/$D$15*G15</f>
        <v>89600</v>
      </c>
      <c r="H16" s="29">
        <f t="shared" si="0"/>
        <v>89600</v>
      </c>
      <c r="I16" s="29">
        <f t="shared" si="0"/>
        <v>89600</v>
      </c>
      <c r="J16" s="29">
        <f t="shared" si="0"/>
        <v>89600</v>
      </c>
      <c r="K16" s="51">
        <f>SUM(F16:J16)</f>
        <v>448000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thickTop="1" thickBot="1" x14ac:dyDescent="0.25">
      <c r="A17" s="4"/>
      <c r="B17" s="4"/>
      <c r="C17" s="45" t="s">
        <v>23</v>
      </c>
      <c r="D17" s="28"/>
      <c r="E17" s="29"/>
      <c r="F17" s="29">
        <f>+F13+F16</f>
        <v>556100</v>
      </c>
      <c r="G17" s="29"/>
      <c r="H17" s="29"/>
      <c r="I17" s="29"/>
      <c r="J17" s="29"/>
      <c r="K17" s="5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thickTop="1" thickBot="1" x14ac:dyDescent="0.25">
      <c r="A18" s="4"/>
      <c r="B18" s="4"/>
      <c r="C18" s="28" t="str">
        <f>+F12</f>
        <v>Technik</v>
      </c>
      <c r="D18" s="32">
        <f>SUM(G18:J18)</f>
        <v>9</v>
      </c>
      <c r="E18" s="55">
        <v>2</v>
      </c>
      <c r="F18" s="55">
        <v>2</v>
      </c>
      <c r="G18" s="32">
        <v>2</v>
      </c>
      <c r="H18" s="4">
        <v>2</v>
      </c>
      <c r="I18" s="4">
        <v>4</v>
      </c>
      <c r="J18" s="4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thickTop="1" thickBot="1" x14ac:dyDescent="0.25">
      <c r="A19" s="4"/>
      <c r="B19" s="4"/>
      <c r="C19" s="28" t="str">
        <f>+F12</f>
        <v>Technik</v>
      </c>
      <c r="D19" s="29"/>
      <c r="E19" s="29"/>
      <c r="F19" s="29">
        <f>-F17</f>
        <v>-556100</v>
      </c>
      <c r="G19" s="29">
        <f>+$F$17/$D$18*G18</f>
        <v>123577.77777777778</v>
      </c>
      <c r="H19" s="29">
        <f t="shared" ref="H19:J19" si="1">+$F$17/$D$18*H18</f>
        <v>123577.77777777778</v>
      </c>
      <c r="I19" s="29">
        <f t="shared" si="1"/>
        <v>247155.55555555556</v>
      </c>
      <c r="J19" s="29">
        <f t="shared" si="1"/>
        <v>61788.888888888891</v>
      </c>
      <c r="K19" s="51">
        <f>SUM(G19:J19)</f>
        <v>556100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 thickTop="1" thickBot="1" x14ac:dyDescent="0.25">
      <c r="A20" s="4"/>
      <c r="B20" s="4"/>
      <c r="C20" s="28" t="s">
        <v>23</v>
      </c>
      <c r="D20" s="29"/>
      <c r="E20" s="29"/>
      <c r="F20" s="29"/>
      <c r="G20" s="29">
        <f>+G13+G16+G19</f>
        <v>545177.77777777775</v>
      </c>
      <c r="H20" s="29"/>
      <c r="I20" s="29"/>
      <c r="J20" s="29"/>
      <c r="K20" s="5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 thickTop="1" thickBot="1" x14ac:dyDescent="0.25">
      <c r="A21" s="4"/>
      <c r="B21" s="4"/>
      <c r="C21" s="28" t="str">
        <f>+G12</f>
        <v>Requisite etc.</v>
      </c>
      <c r="D21" s="32">
        <f>SUM(H21:J21)</f>
        <v>745</v>
      </c>
      <c r="E21" s="34"/>
      <c r="F21" s="36"/>
      <c r="G21" s="34"/>
      <c r="H21" s="4">
        <v>400</v>
      </c>
      <c r="I21" s="4">
        <v>345</v>
      </c>
      <c r="J21" s="4"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 thickTop="1" thickBot="1" x14ac:dyDescent="0.25">
      <c r="A22" s="4"/>
      <c r="B22" s="4"/>
      <c r="C22" s="28" t="str">
        <f>+G12</f>
        <v>Requisite etc.</v>
      </c>
      <c r="D22" s="29"/>
      <c r="E22" s="34"/>
      <c r="F22" s="36"/>
      <c r="G22" s="34">
        <f>-G20</f>
        <v>-545177.77777777775</v>
      </c>
      <c r="H22" s="46">
        <f>+$G$20/$D$21*H21</f>
        <v>292712.90082028334</v>
      </c>
      <c r="I22" s="46">
        <f>+$G$20/$D$21*I21</f>
        <v>252464.87695749439</v>
      </c>
      <c r="J22" s="46">
        <f>+$G$20/$D$21*J21</f>
        <v>0</v>
      </c>
      <c r="K22" s="51">
        <f t="shared" ref="K22:K24" si="2">SUM(H22:J22)</f>
        <v>545177.77777777775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thickTop="1" thickBot="1" x14ac:dyDescent="0.25">
      <c r="A23" s="4"/>
      <c r="B23" s="4"/>
      <c r="C23" s="28"/>
      <c r="D23" s="29"/>
      <c r="E23" s="34"/>
      <c r="F23" s="36"/>
      <c r="G23" s="34"/>
      <c r="H23" s="46"/>
      <c r="I23" s="4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thickTop="1" thickBot="1" x14ac:dyDescent="0.25">
      <c r="A24" s="4"/>
      <c r="B24" s="4"/>
      <c r="C24" s="28" t="s">
        <v>23</v>
      </c>
      <c r="D24" s="29"/>
      <c r="E24" s="46">
        <f t="shared" ref="E24:G24" si="3">+E13+E16+E19+E22</f>
        <v>0</v>
      </c>
      <c r="F24" s="46">
        <f t="shared" si="3"/>
        <v>0</v>
      </c>
      <c r="G24" s="46">
        <f t="shared" si="3"/>
        <v>0</v>
      </c>
      <c r="H24" s="46">
        <f>+H13+H16+H19+H22</f>
        <v>1617890.6785980612</v>
      </c>
      <c r="I24" s="46">
        <f t="shared" ref="I24:J24" si="4">+I13+I16+I19+I22</f>
        <v>2297220.4325130498</v>
      </c>
      <c r="J24" s="46">
        <f t="shared" si="4"/>
        <v>456388.88888888888</v>
      </c>
      <c r="K24" s="51">
        <f t="shared" si="2"/>
        <v>4371500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thickTop="1" thickBot="1" x14ac:dyDescent="0.25">
      <c r="A25" s="4"/>
      <c r="B25" s="4"/>
      <c r="C25" s="28"/>
      <c r="D25" s="28"/>
      <c r="E25" s="28"/>
      <c r="F25" s="28"/>
      <c r="G25" s="2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thickTop="1" thickBot="1" x14ac:dyDescent="0.25">
      <c r="A26" s="4"/>
      <c r="B26" s="4"/>
      <c r="C26" s="28"/>
      <c r="D26" s="28"/>
      <c r="E26" s="28"/>
      <c r="F26" s="28"/>
      <c r="G26" s="2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thickTop="1" thickBot="1" x14ac:dyDescent="0.25">
      <c r="A27" s="4"/>
      <c r="B27" s="4"/>
      <c r="C27" s="28"/>
      <c r="D27" s="28"/>
      <c r="E27" s="28"/>
      <c r="F27" s="28"/>
      <c r="G27" s="2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thickTop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thickTop="1" thickBo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thickTop="1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thickTop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thickTop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thickTop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thickTop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thickTop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thickTop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thickTop="1" thickBo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thickTop="1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thickTop="1" thickBo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thickTop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" thickTop="1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" thickTop="1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" thickTop="1" thickBo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thickTop="1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" thickTop="1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thickTop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thickTop="1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thickTop="1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thickTop="1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thickTop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thickTop="1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thickTop="1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" thickTop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" thickTop="1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" thickTop="1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" thickTop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" thickTop="1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" thickTop="1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" thickTop="1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" thickTop="1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" thickTop="1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" thickTop="1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" thickTop="1" thickBo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thickTop="1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" thickTop="1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" thickTop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" thickTop="1" thickBo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" thickTop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" thickTop="1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" thickTop="1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" thickTop="1" thickBo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" thickTop="1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" thickTop="1" thickBo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" thickTop="1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" thickTop="1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" thickTop="1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" thickTop="1" thickBo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" thickTop="1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" thickTop="1" thickBo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" thickTop="1" thickBo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thickTop="1" thickBo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" thickTop="1" thickBo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thickTop="1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thickTop="1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thickTop="1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thickTop="1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thickTop="1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thickTop="1" thickBo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" thickTop="1" thickBo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" thickTop="1" thickBo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7" thickTop="1" x14ac:dyDescent="0.2"/>
  </sheetData>
  <mergeCells count="2">
    <mergeCell ref="D14:E14"/>
    <mergeCell ref="F14:G14"/>
  </mergeCells>
  <hyperlinks>
    <hyperlink ref="C7" r:id="rId1"/>
    <hyperlink ref="C8" r:id="rId2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check</vt:lpstr>
      <vt:lpstr>results</vt:lpstr>
      <vt:lpstr>anbauverfahren</vt:lpstr>
      <vt:lpstr>treppenverfahren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WH</cp:lastModifiedBy>
  <cp:lastPrinted>2017-01-28T03:09:11Z</cp:lastPrinted>
  <dcterms:created xsi:type="dcterms:W3CDTF">2016-07-24T09:52:42Z</dcterms:created>
  <dcterms:modified xsi:type="dcterms:W3CDTF">2017-04-05T10:36:40Z</dcterms:modified>
</cp:coreProperties>
</file>